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446" windowWidth="19035" windowHeight="11505" activeTab="0"/>
  </bookViews>
  <sheets>
    <sheet name="PRP CALCULATIONS" sheetId="1" r:id="rId1"/>
  </sheets>
  <definedNames/>
  <calcPr fullCalcOnLoad="1"/>
</workbook>
</file>

<file path=xl/sharedStrings.xml><?xml version="1.0" encoding="utf-8"?>
<sst xmlns="http://schemas.openxmlformats.org/spreadsheetml/2006/main" count="167" uniqueCount="57">
  <si>
    <t>PRP FROM CURRENT PROFIT</t>
  </si>
  <si>
    <t>PRP - INCREMENTAL PROFIT</t>
  </si>
  <si>
    <t>TOTAL PRP</t>
  </si>
  <si>
    <t>BASIC PAY</t>
  </si>
  <si>
    <t>MOU RATING</t>
  </si>
  <si>
    <t>LEVEL RATE</t>
  </si>
  <si>
    <t>POOL</t>
  </si>
  <si>
    <t>BASIC PAY
 (ANNUAL)</t>
  </si>
  <si>
    <t>MOU 
RATING</t>
  </si>
  <si>
    <t>LEVEL 
RATE</t>
  </si>
  <si>
    <t>POOL 
FACTOR</t>
  </si>
  <si>
    <t>2009-2010</t>
  </si>
  <si>
    <t>PAY OUT RATE</t>
  </si>
  <si>
    <t>ADHOC INCENTIVE ADVANCE</t>
  </si>
  <si>
    <t>REH/BONUS</t>
  </si>
  <si>
    <t>JOB INCENTIVE</t>
  </si>
  <si>
    <t>HLY/QLY INCENTIVE</t>
  </si>
  <si>
    <t>ADVANCES / RECOVERIES</t>
  </si>
  <si>
    <t>PERFORMANCE RELATED PAY</t>
  </si>
  <si>
    <t>NET PAYMENT</t>
  </si>
  <si>
    <t>TOTAL RECOVERIES</t>
  </si>
  <si>
    <t>PRODUCTIVITY ALLOWANCE</t>
  </si>
  <si>
    <t>% OF POPULATION</t>
  </si>
  <si>
    <t>TOP 15%</t>
  </si>
  <si>
    <t>NEXT 20 %</t>
  </si>
  <si>
    <t>LAST 0-10%</t>
  </si>
  <si>
    <t>BELOW PAR C &amp; D</t>
  </si>
  <si>
    <t>PRODUCTIVITY</t>
  </si>
  <si>
    <t>PRP - FIELD DUTY</t>
  </si>
  <si>
    <t>DUTY TYPE</t>
  </si>
  <si>
    <t>OFFICE</t>
  </si>
  <si>
    <t>FIELD</t>
  </si>
  <si>
    <t>SELECT</t>
  </si>
  <si>
    <t>2010-2011</t>
  </si>
  <si>
    <t>NEXT 25%</t>
  </si>
  <si>
    <t>NEXT 10%</t>
  </si>
  <si>
    <t>INDV.
PERFORMANCE</t>
  </si>
  <si>
    <t>TOTAL</t>
  </si>
  <si>
    <t>S3</t>
  </si>
  <si>
    <t>S2</t>
  </si>
  <si>
    <t>S1</t>
  </si>
  <si>
    <t>TC</t>
  </si>
  <si>
    <t>A4</t>
  </si>
  <si>
    <t>A3</t>
  </si>
  <si>
    <t>A2</t>
  </si>
  <si>
    <t>A1</t>
  </si>
  <si>
    <t>W7</t>
  </si>
  <si>
    <t>W6</t>
  </si>
  <si>
    <t>W5</t>
  </si>
  <si>
    <t>W4</t>
  </si>
  <si>
    <t>W3</t>
  </si>
  <si>
    <t>W2</t>
  </si>
  <si>
    <t>W1</t>
  </si>
  <si>
    <t>LEVEL</t>
  </si>
  <si>
    <t>9 SLABS OF BELL CURVE</t>
  </si>
  <si>
    <t>GROSS PRP</t>
  </si>
  <si>
    <t>RECOVERIES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</si>
</sst>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09]d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sto MT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sto MT"/>
      <family val="1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sto MT"/>
      <family val="1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top"/>
      <protection hidden="1"/>
    </xf>
    <xf numFmtId="0" fontId="2" fillId="0" borderId="11" xfId="0" applyFont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0" fontId="2" fillId="32" borderId="11" xfId="0" applyFont="1" applyFill="1" applyBorder="1" applyAlignment="1" applyProtection="1">
      <alignment/>
      <protection hidden="1"/>
    </xf>
    <xf numFmtId="2" fontId="0" fillId="32" borderId="11" xfId="0" applyNumberFormat="1" applyFill="1" applyBorder="1" applyAlignment="1" applyProtection="1">
      <alignment/>
      <protection hidden="1" locked="0"/>
    </xf>
    <xf numFmtId="2" fontId="5" fillId="0" borderId="0" xfId="0" applyNumberFormat="1" applyFont="1" applyAlignment="1" applyProtection="1">
      <alignment horizontal="center"/>
      <protection hidden="1"/>
    </xf>
    <xf numFmtId="2" fontId="6" fillId="0" borderId="10" xfId="0" applyNumberFormat="1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9" fontId="0" fillId="0" borderId="11" xfId="0" applyNumberFormat="1" applyBorder="1" applyAlignment="1" applyProtection="1">
      <alignment horizontal="center" vertical="center"/>
      <protection hidden="1"/>
    </xf>
    <xf numFmtId="9" fontId="0" fillId="0" borderId="0" xfId="0" applyNumberForma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5" fillId="32" borderId="11" xfId="0" applyFont="1" applyFill="1" applyBorder="1" applyAlignment="1" applyProtection="1">
      <alignment/>
      <protection hidden="1" locked="0"/>
    </xf>
    <xf numFmtId="0" fontId="4" fillId="0" borderId="13" xfId="0" applyFont="1" applyFill="1" applyBorder="1" applyAlignment="1" applyProtection="1">
      <alignment/>
      <protection hidden="1"/>
    </xf>
    <xf numFmtId="2" fontId="4" fillId="10" borderId="11" xfId="0" applyNumberFormat="1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2" fontId="48" fillId="0" borderId="0" xfId="0" applyNumberFormat="1" applyFont="1" applyAlignment="1" applyProtection="1">
      <alignment/>
      <protection hidden="1"/>
    </xf>
    <xf numFmtId="2" fontId="50" fillId="0" borderId="0" xfId="0" applyNumberFormat="1" applyFont="1" applyFill="1" applyBorder="1" applyAlignment="1" applyProtection="1">
      <alignment/>
      <protection hidden="1"/>
    </xf>
    <xf numFmtId="0" fontId="51" fillId="0" borderId="0" xfId="0" applyFont="1" applyBorder="1" applyAlignment="1" applyProtection="1">
      <alignment horizontal="center"/>
      <protection hidden="1"/>
    </xf>
    <xf numFmtId="2" fontId="48" fillId="0" borderId="0" xfId="0" applyNumberFormat="1" applyFont="1" applyAlignment="1" applyProtection="1">
      <alignment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9" fillId="0" borderId="14" xfId="0" applyFont="1" applyFill="1" applyBorder="1" applyAlignment="1" applyProtection="1">
      <alignment horizontal="center" vertical="center"/>
      <protection hidden="1"/>
    </xf>
    <xf numFmtId="2" fontId="49" fillId="0" borderId="15" xfId="0" applyNumberFormat="1" applyFont="1" applyFill="1" applyBorder="1" applyAlignment="1" applyProtection="1">
      <alignment/>
      <protection hidden="1"/>
    </xf>
    <xf numFmtId="0" fontId="49" fillId="0" borderId="16" xfId="0" applyFont="1" applyFill="1" applyBorder="1" applyAlignment="1" applyProtection="1">
      <alignment horizontal="center" vertical="center"/>
      <protection hidden="1"/>
    </xf>
    <xf numFmtId="2" fontId="49" fillId="0" borderId="17" xfId="0" applyNumberFormat="1" applyFont="1" applyFill="1" applyBorder="1" applyAlignment="1" applyProtection="1">
      <alignment/>
      <protection hidden="1"/>
    </xf>
    <xf numFmtId="0" fontId="49" fillId="0" borderId="18" xfId="0" applyFont="1" applyFill="1" applyBorder="1" applyAlignment="1" applyProtection="1">
      <alignment horizontal="center" vertical="center"/>
      <protection hidden="1"/>
    </xf>
    <xf numFmtId="2" fontId="49" fillId="0" borderId="19" xfId="0" applyNumberFormat="1" applyFont="1" applyFill="1" applyBorder="1" applyAlignment="1" applyProtection="1">
      <alignment/>
      <protection hidden="1"/>
    </xf>
    <xf numFmtId="2" fontId="1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9" fontId="33" fillId="0" borderId="0" xfId="0" applyNumberFormat="1" applyFont="1" applyFill="1" applyAlignment="1" applyProtection="1">
      <alignment/>
      <protection hidden="1"/>
    </xf>
    <xf numFmtId="9" fontId="33" fillId="0" borderId="0" xfId="0" applyNumberFormat="1" applyFont="1" applyFill="1" applyBorder="1" applyAlignment="1" applyProtection="1">
      <alignment/>
      <protection hidden="1"/>
    </xf>
    <xf numFmtId="2" fontId="11" fillId="0" borderId="11" xfId="0" applyNumberFormat="1" applyFont="1" applyBorder="1" applyAlignment="1" applyProtection="1">
      <alignment horizontal="center" vertical="top"/>
      <protection hidden="1"/>
    </xf>
    <xf numFmtId="0" fontId="47" fillId="32" borderId="11" xfId="0" applyFont="1" applyFill="1" applyBorder="1" applyAlignment="1" applyProtection="1">
      <alignment/>
      <protection hidden="1" locked="0"/>
    </xf>
    <xf numFmtId="0" fontId="47" fillId="0" borderId="11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 vertical="center"/>
      <protection hidden="1"/>
    </xf>
    <xf numFmtId="9" fontId="48" fillId="0" borderId="0" xfId="0" applyNumberFormat="1" applyFont="1" applyFill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 vertical="center" wrapText="1"/>
      <protection hidden="1"/>
    </xf>
    <xf numFmtId="0" fontId="49" fillId="0" borderId="11" xfId="0" applyFont="1" applyBorder="1" applyAlignment="1" applyProtection="1">
      <alignment horizontal="center" vertical="top" wrapText="1"/>
      <protection hidden="1"/>
    </xf>
    <xf numFmtId="2" fontId="48" fillId="0" borderId="11" xfId="0" applyNumberFormat="1" applyFont="1" applyBorder="1" applyAlignment="1" applyProtection="1">
      <alignment/>
      <protection hidden="1"/>
    </xf>
    <xf numFmtId="9" fontId="48" fillId="0" borderId="11" xfId="0" applyNumberFormat="1" applyFont="1" applyBorder="1" applyAlignment="1" applyProtection="1">
      <alignment/>
      <protection hidden="1"/>
    </xf>
    <xf numFmtId="0" fontId="48" fillId="0" borderId="11" xfId="0" applyFont="1" applyBorder="1" applyAlignment="1" applyProtection="1">
      <alignment/>
      <protection hidden="1"/>
    </xf>
    <xf numFmtId="2" fontId="0" fillId="0" borderId="20" xfId="0" applyNumberFormat="1" applyFill="1" applyBorder="1" applyAlignment="1" applyProtection="1">
      <alignment/>
      <protection hidden="1"/>
    </xf>
    <xf numFmtId="2" fontId="0" fillId="32" borderId="11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9" fontId="47" fillId="0" borderId="0" xfId="0" applyNumberFormat="1" applyFont="1" applyFill="1" applyBorder="1" applyAlignment="1" applyProtection="1">
      <alignment/>
      <protection hidden="1"/>
    </xf>
    <xf numFmtId="9" fontId="47" fillId="32" borderId="11" xfId="0" applyNumberFormat="1" applyFont="1" applyFill="1" applyBorder="1" applyAlignment="1" applyProtection="1">
      <alignment/>
      <protection hidden="1"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9" fontId="0" fillId="0" borderId="23" xfId="0" applyNumberFormat="1" applyBorder="1" applyAlignment="1" applyProtection="1">
      <alignment horizontal="center" vertical="center"/>
      <protection hidden="1"/>
    </xf>
    <xf numFmtId="9" fontId="11" fillId="33" borderId="22" xfId="0" applyNumberFormat="1" applyFont="1" applyFill="1" applyBorder="1" applyAlignment="1" applyProtection="1">
      <alignment horizontal="center" vertical="center"/>
      <protection hidden="1"/>
    </xf>
    <xf numFmtId="2" fontId="12" fillId="33" borderId="11" xfId="0" applyNumberFormat="1" applyFont="1" applyFill="1" applyBorder="1" applyAlignment="1" applyProtection="1">
      <alignment horizontal="center" vertical="center"/>
      <protection hidden="1"/>
    </xf>
    <xf numFmtId="2" fontId="12" fillId="33" borderId="23" xfId="0" applyNumberFormat="1" applyFont="1" applyFill="1" applyBorder="1" applyAlignment="1" applyProtection="1">
      <alignment horizontal="center" vertical="center"/>
      <protection hidden="1"/>
    </xf>
    <xf numFmtId="9" fontId="11" fillId="34" borderId="22" xfId="0" applyNumberFormat="1" applyFont="1" applyFill="1" applyBorder="1" applyAlignment="1" applyProtection="1">
      <alignment horizontal="center" vertical="center"/>
      <protection hidden="1"/>
    </xf>
    <xf numFmtId="2" fontId="12" fillId="34" borderId="11" xfId="0" applyNumberFormat="1" applyFont="1" applyFill="1" applyBorder="1" applyAlignment="1" applyProtection="1">
      <alignment horizontal="center" vertical="center"/>
      <protection hidden="1"/>
    </xf>
    <xf numFmtId="2" fontId="12" fillId="34" borderId="23" xfId="0" applyNumberFormat="1" applyFont="1" applyFill="1" applyBorder="1" applyAlignment="1" applyProtection="1">
      <alignment horizontal="center" vertical="center"/>
      <protection hidden="1"/>
    </xf>
    <xf numFmtId="0" fontId="11" fillId="14" borderId="15" xfId="0" applyFont="1" applyFill="1" applyBorder="1" applyAlignment="1" applyProtection="1">
      <alignment horizontal="center" vertical="center"/>
      <protection hidden="1"/>
    </xf>
    <xf numFmtId="2" fontId="11" fillId="14" borderId="17" xfId="0" applyNumberFormat="1" applyFont="1" applyFill="1" applyBorder="1" applyAlignment="1" applyProtection="1">
      <alignment horizontal="center" vertical="center"/>
      <protection hidden="1"/>
    </xf>
    <xf numFmtId="2" fontId="11" fillId="14" borderId="19" xfId="0" applyNumberFormat="1" applyFont="1" applyFill="1" applyBorder="1" applyAlignment="1" applyProtection="1">
      <alignment horizontal="center" vertical="center"/>
      <protection hidden="1"/>
    </xf>
    <xf numFmtId="0" fontId="2" fillId="15" borderId="20" xfId="0" applyFont="1" applyFill="1" applyBorder="1" applyAlignment="1" applyProtection="1">
      <alignment/>
      <protection hidden="1"/>
    </xf>
    <xf numFmtId="2" fontId="0" fillId="15" borderId="20" xfId="0" applyNumberFormat="1" applyFill="1" applyBorder="1" applyAlignment="1" applyProtection="1">
      <alignment/>
      <protection hidden="1" locked="0"/>
    </xf>
    <xf numFmtId="0" fontId="2" fillId="35" borderId="13" xfId="0" applyFont="1" applyFill="1" applyBorder="1" applyAlignment="1" applyProtection="1">
      <alignment horizontal="center"/>
      <protection hidden="1"/>
    </xf>
    <xf numFmtId="0" fontId="2" fillId="35" borderId="12" xfId="0" applyFont="1" applyFill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horizontal="center"/>
      <protection hidden="1"/>
    </xf>
    <xf numFmtId="0" fontId="2" fillId="32" borderId="13" xfId="0" applyFont="1" applyFill="1" applyBorder="1" applyAlignment="1" applyProtection="1">
      <alignment horizontal="center"/>
      <protection hidden="1"/>
    </xf>
    <xf numFmtId="0" fontId="2" fillId="32" borderId="12" xfId="0" applyFont="1" applyFill="1" applyBorder="1" applyAlignment="1" applyProtection="1">
      <alignment horizontal="center"/>
      <protection hidden="1"/>
    </xf>
    <xf numFmtId="0" fontId="2" fillId="32" borderId="24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="90" zoomScaleNormal="90" zoomScaleSheetLayoutView="93" zoomScalePageLayoutView="0" workbookViewId="0" topLeftCell="A1">
      <selection activeCell="B1" sqref="B1"/>
    </sheetView>
  </sheetViews>
  <sheetFormatPr defaultColWidth="9.140625" defaultRowHeight="15"/>
  <cols>
    <col min="1" max="1" width="26.00390625" style="1" bestFit="1" customWidth="1"/>
    <col min="2" max="2" width="17.7109375" style="1" bestFit="1" customWidth="1"/>
    <col min="3" max="3" width="16.8515625" style="1" customWidth="1"/>
    <col min="4" max="4" width="16.140625" style="1" customWidth="1"/>
    <col min="5" max="5" width="16.28125" style="30" customWidth="1"/>
    <col min="6" max="6" width="13.57421875" style="30" bestFit="1" customWidth="1"/>
    <col min="7" max="7" width="15.421875" style="30" customWidth="1"/>
    <col min="8" max="8" width="15.421875" style="40" customWidth="1"/>
    <col min="9" max="9" width="6.00390625" style="35" bestFit="1" customWidth="1"/>
    <col min="10" max="10" width="27.00390625" style="30" bestFit="1" customWidth="1"/>
    <col min="11" max="13" width="9.140625" style="30" customWidth="1"/>
    <col min="14" max="16384" width="9.140625" style="1" customWidth="1"/>
  </cols>
  <sheetData>
    <row r="1" spans="1:15" ht="19.5" thickBot="1">
      <c r="A1" s="25" t="s">
        <v>29</v>
      </c>
      <c r="B1" s="26" t="s">
        <v>30</v>
      </c>
      <c r="E1" s="48"/>
      <c r="F1" s="49"/>
      <c r="G1" s="49"/>
      <c r="H1" s="49"/>
      <c r="I1" s="39"/>
      <c r="J1" s="38"/>
      <c r="K1" s="31"/>
      <c r="L1" s="31"/>
      <c r="M1" s="31"/>
      <c r="N1" s="31"/>
      <c r="O1" s="29"/>
    </row>
    <row r="2" spans="2:14" s="2" customFormat="1" ht="15.75">
      <c r="B2" s="17">
        <v>2010</v>
      </c>
      <c r="C2" s="17">
        <v>2011</v>
      </c>
      <c r="E2" s="49" t="s">
        <v>32</v>
      </c>
      <c r="F2" s="50" t="s">
        <v>5</v>
      </c>
      <c r="G2" s="50" t="s">
        <v>27</v>
      </c>
      <c r="H2" s="50"/>
      <c r="I2" s="41" t="s">
        <v>53</v>
      </c>
      <c r="J2" s="42" t="s">
        <v>13</v>
      </c>
      <c r="K2" s="34"/>
      <c r="L2" s="34"/>
      <c r="M2" s="32"/>
      <c r="N2" s="32"/>
    </row>
    <row r="3" spans="1:14" ht="15">
      <c r="A3" s="2" t="s">
        <v>3</v>
      </c>
      <c r="B3" s="54">
        <v>15890</v>
      </c>
      <c r="C3" s="54">
        <v>16370</v>
      </c>
      <c r="E3" s="49" t="s">
        <v>30</v>
      </c>
      <c r="F3" s="51">
        <v>0.38</v>
      </c>
      <c r="G3" s="50">
        <v>9900</v>
      </c>
      <c r="H3" s="50"/>
      <c r="I3" s="43" t="s">
        <v>38</v>
      </c>
      <c r="J3" s="44">
        <v>40000</v>
      </c>
      <c r="K3" s="33"/>
      <c r="L3" s="33"/>
      <c r="M3" s="31"/>
      <c r="N3" s="31"/>
    </row>
    <row r="4" spans="1:14" ht="15">
      <c r="A4" s="2" t="s">
        <v>4</v>
      </c>
      <c r="B4" s="55">
        <v>0.8</v>
      </c>
      <c r="D4" s="29"/>
      <c r="E4" s="50" t="s">
        <v>31</v>
      </c>
      <c r="F4" s="51">
        <v>0.39</v>
      </c>
      <c r="G4" s="50">
        <v>8100</v>
      </c>
      <c r="H4" s="50"/>
      <c r="I4" s="43" t="s">
        <v>39</v>
      </c>
      <c r="J4" s="44">
        <v>35000</v>
      </c>
      <c r="K4" s="33"/>
      <c r="L4" s="31"/>
      <c r="M4" s="31"/>
      <c r="N4" s="30"/>
    </row>
    <row r="5" spans="1:14" ht="15">
      <c r="A5" s="2" t="s">
        <v>5</v>
      </c>
      <c r="B5" s="71">
        <v>0.39</v>
      </c>
      <c r="D5" s="29"/>
      <c r="E5" s="50"/>
      <c r="F5" s="51">
        <v>0.4</v>
      </c>
      <c r="G5" s="50">
        <v>7200</v>
      </c>
      <c r="H5" s="50"/>
      <c r="I5" s="43" t="s">
        <v>40</v>
      </c>
      <c r="J5" s="44">
        <v>31000</v>
      </c>
      <c r="K5" s="33"/>
      <c r="L5" s="31"/>
      <c r="M5" s="31"/>
      <c r="N5" s="30"/>
    </row>
    <row r="6" spans="1:14" ht="15" customHeight="1">
      <c r="A6" s="14"/>
      <c r="B6" s="70"/>
      <c r="E6" s="49"/>
      <c r="F6" s="51"/>
      <c r="G6" s="50">
        <v>6900</v>
      </c>
      <c r="H6" s="50"/>
      <c r="I6" s="43" t="s">
        <v>41</v>
      </c>
      <c r="J6" s="44">
        <v>24000</v>
      </c>
      <c r="K6" s="33"/>
      <c r="L6" s="33"/>
      <c r="M6" s="31"/>
      <c r="N6" s="31"/>
    </row>
    <row r="7" spans="1:16" s="16" customFormat="1" ht="15" customHeight="1" thickBot="1">
      <c r="A7" s="14"/>
      <c r="B7" s="21"/>
      <c r="C7" s="21"/>
      <c r="D7" s="21"/>
      <c r="E7" s="52"/>
      <c r="F7" s="50"/>
      <c r="G7" s="50"/>
      <c r="H7" s="50"/>
      <c r="I7" s="43" t="s">
        <v>42</v>
      </c>
      <c r="J7" s="44">
        <v>26000</v>
      </c>
      <c r="K7" s="33"/>
      <c r="L7" s="33"/>
      <c r="M7" s="33"/>
      <c r="N7" s="33"/>
      <c r="O7" s="22"/>
      <c r="P7" s="23"/>
    </row>
    <row r="8" spans="1:16" s="16" customFormat="1" ht="15" customHeight="1" thickBot="1">
      <c r="A8" s="92" t="s">
        <v>17</v>
      </c>
      <c r="B8" s="93"/>
      <c r="C8" s="94"/>
      <c r="D8" s="21"/>
      <c r="E8" s="52"/>
      <c r="F8" s="50"/>
      <c r="G8" s="50"/>
      <c r="H8" s="50"/>
      <c r="I8" s="43" t="s">
        <v>43</v>
      </c>
      <c r="J8" s="44">
        <v>19000</v>
      </c>
      <c r="K8" s="33"/>
      <c r="L8" s="33"/>
      <c r="M8" s="33"/>
      <c r="N8" s="33"/>
      <c r="O8" s="22"/>
      <c r="P8" s="23"/>
    </row>
    <row r="9" spans="1:16" s="16" customFormat="1" ht="15" customHeight="1">
      <c r="A9" s="87" t="s">
        <v>14</v>
      </c>
      <c r="B9" s="88"/>
      <c r="C9" s="58"/>
      <c r="D9" s="21"/>
      <c r="E9" s="59"/>
      <c r="F9" s="33"/>
      <c r="G9" s="33"/>
      <c r="H9" s="33"/>
      <c r="I9" s="43" t="s">
        <v>44</v>
      </c>
      <c r="J9" s="44">
        <v>16000</v>
      </c>
      <c r="K9" s="33"/>
      <c r="L9" s="33"/>
      <c r="M9" s="33"/>
      <c r="N9" s="33"/>
      <c r="O9" s="22"/>
      <c r="P9" s="23"/>
    </row>
    <row r="10" spans="1:16" s="16" customFormat="1" ht="15" customHeight="1">
      <c r="A10" s="10" t="s">
        <v>21</v>
      </c>
      <c r="B10" s="11">
        <v>8100</v>
      </c>
      <c r="C10" s="1"/>
      <c r="D10" s="21"/>
      <c r="E10" s="59"/>
      <c r="F10" s="33"/>
      <c r="G10" s="33"/>
      <c r="H10" s="33"/>
      <c r="I10" s="43" t="s">
        <v>45</v>
      </c>
      <c r="J10" s="44">
        <v>15000</v>
      </c>
      <c r="K10" s="33"/>
      <c r="L10" s="33"/>
      <c r="M10" s="33"/>
      <c r="N10" s="33"/>
      <c r="O10" s="22"/>
      <c r="P10" s="23"/>
    </row>
    <row r="11" spans="1:16" s="16" customFormat="1" ht="15" customHeight="1">
      <c r="A11" s="10" t="s">
        <v>15</v>
      </c>
      <c r="B11" s="11"/>
      <c r="C11" s="1"/>
      <c r="D11" s="21"/>
      <c r="E11" s="59"/>
      <c r="F11" s="33"/>
      <c r="G11" s="33"/>
      <c r="H11" s="33"/>
      <c r="I11" s="43" t="s">
        <v>46</v>
      </c>
      <c r="J11" s="44">
        <v>32000</v>
      </c>
      <c r="K11" s="33"/>
      <c r="L11" s="33"/>
      <c r="M11" s="33"/>
      <c r="N11" s="33"/>
      <c r="O11" s="22"/>
      <c r="P11" s="23"/>
    </row>
    <row r="12" spans="1:16" s="16" customFormat="1" ht="15" customHeight="1">
      <c r="A12" s="10" t="s">
        <v>16</v>
      </c>
      <c r="B12" s="11"/>
      <c r="C12" s="1"/>
      <c r="D12" s="21"/>
      <c r="E12" s="59"/>
      <c r="F12" s="33"/>
      <c r="G12" s="33"/>
      <c r="H12" s="33"/>
      <c r="I12" s="43" t="s">
        <v>47</v>
      </c>
      <c r="J12" s="44">
        <v>29000</v>
      </c>
      <c r="K12" s="33"/>
      <c r="L12" s="33"/>
      <c r="M12" s="33"/>
      <c r="N12" s="33"/>
      <c r="O12" s="22"/>
      <c r="P12" s="23"/>
    </row>
    <row r="13" spans="1:16" s="16" customFormat="1" ht="15" customHeight="1">
      <c r="A13" s="10" t="s">
        <v>13</v>
      </c>
      <c r="B13" s="11">
        <v>19000</v>
      </c>
      <c r="C13" s="3"/>
      <c r="D13" s="21"/>
      <c r="E13" s="59"/>
      <c r="F13" s="33"/>
      <c r="G13" s="33"/>
      <c r="H13" s="33"/>
      <c r="I13" s="43" t="s">
        <v>48</v>
      </c>
      <c r="J13" s="44">
        <v>26000</v>
      </c>
      <c r="K13" s="33"/>
      <c r="L13" s="33"/>
      <c r="M13" s="33"/>
      <c r="N13" s="33"/>
      <c r="O13" s="22"/>
      <c r="P13" s="23"/>
    </row>
    <row r="14" spans="1:16" s="16" customFormat="1" ht="15" customHeight="1">
      <c r="A14" s="2"/>
      <c r="B14" s="3"/>
      <c r="C14" s="3"/>
      <c r="D14" s="21"/>
      <c r="E14" s="59"/>
      <c r="F14" s="33"/>
      <c r="G14" s="33"/>
      <c r="H14" s="33"/>
      <c r="I14" s="43" t="s">
        <v>49</v>
      </c>
      <c r="J14" s="44">
        <v>22000</v>
      </c>
      <c r="K14" s="33"/>
      <c r="L14" s="33"/>
      <c r="M14" s="33"/>
      <c r="N14" s="33"/>
      <c r="O14" s="22"/>
      <c r="P14" s="23"/>
    </row>
    <row r="15" spans="1:16" s="16" customFormat="1" ht="15" customHeight="1">
      <c r="A15" s="5" t="s">
        <v>20</v>
      </c>
      <c r="B15" s="13">
        <f>SUM(B9:B13)</f>
        <v>27100</v>
      </c>
      <c r="C15" s="35"/>
      <c r="D15" s="21"/>
      <c r="E15" s="59"/>
      <c r="F15" s="33"/>
      <c r="G15" s="33"/>
      <c r="H15" s="33"/>
      <c r="I15" s="43" t="s">
        <v>50</v>
      </c>
      <c r="J15" s="44">
        <v>15000</v>
      </c>
      <c r="K15" s="33"/>
      <c r="L15" s="33"/>
      <c r="M15" s="33"/>
      <c r="N15" s="33"/>
      <c r="O15" s="22"/>
      <c r="P15" s="23"/>
    </row>
    <row r="16" spans="1:16" s="16" customFormat="1" ht="15" customHeight="1" thickBot="1">
      <c r="A16" s="14"/>
      <c r="B16" s="21"/>
      <c r="C16" s="21"/>
      <c r="D16" s="21"/>
      <c r="E16" s="59"/>
      <c r="F16" s="33"/>
      <c r="G16" s="33"/>
      <c r="H16" s="33"/>
      <c r="I16" s="43" t="s">
        <v>51</v>
      </c>
      <c r="J16" s="44">
        <v>13000</v>
      </c>
      <c r="K16" s="33"/>
      <c r="L16" s="33"/>
      <c r="M16" s="33"/>
      <c r="N16" s="33"/>
      <c r="O16" s="22"/>
      <c r="P16" s="23"/>
    </row>
    <row r="17" spans="1:16" s="16" customFormat="1" ht="15" customHeight="1" thickBot="1">
      <c r="A17" s="72" t="s">
        <v>54</v>
      </c>
      <c r="B17" s="73" t="s">
        <v>22</v>
      </c>
      <c r="C17" s="73" t="s">
        <v>12</v>
      </c>
      <c r="D17" s="78" t="s">
        <v>55</v>
      </c>
      <c r="E17" s="81" t="s">
        <v>56</v>
      </c>
      <c r="F17" s="84" t="s">
        <v>19</v>
      </c>
      <c r="G17" s="33"/>
      <c r="H17" s="33"/>
      <c r="I17" s="45" t="s">
        <v>52</v>
      </c>
      <c r="J17" s="46">
        <v>10000</v>
      </c>
      <c r="K17" s="33"/>
      <c r="L17" s="33"/>
      <c r="M17" s="33"/>
      <c r="N17" s="33"/>
      <c r="O17" s="22"/>
      <c r="P17" s="23"/>
    </row>
    <row r="18" spans="1:15" ht="15">
      <c r="A18" s="74">
        <v>1</v>
      </c>
      <c r="B18" s="19" t="s">
        <v>23</v>
      </c>
      <c r="C18" s="20">
        <v>1</v>
      </c>
      <c r="D18" s="79">
        <f>+IF(H50&gt;=(H47+H48),(H47+H48),H50)</f>
        <v>59941.44</v>
      </c>
      <c r="E18" s="82">
        <f>+B$15</f>
        <v>27100</v>
      </c>
      <c r="F18" s="85">
        <f>+D18-E18</f>
        <v>32841.44</v>
      </c>
      <c r="G18" s="33"/>
      <c r="H18" s="33"/>
      <c r="I18" s="38"/>
      <c r="J18" s="31"/>
      <c r="K18" s="31"/>
      <c r="L18" s="31"/>
      <c r="M18" s="31"/>
      <c r="N18" s="29"/>
      <c r="O18" s="24"/>
    </row>
    <row r="19" spans="1:15" ht="15">
      <c r="A19" s="74">
        <v>2</v>
      </c>
      <c r="B19" s="19" t="s">
        <v>24</v>
      </c>
      <c r="C19" s="20">
        <v>0.95</v>
      </c>
      <c r="D19" s="79">
        <f>+IF(H57&gt;=D18,D18,H57)</f>
        <v>56944.368</v>
      </c>
      <c r="E19" s="82">
        <f aca="true" t="shared" si="0" ref="E19:E26">+B$15</f>
        <v>27100</v>
      </c>
      <c r="F19" s="85">
        <f aca="true" t="shared" si="1" ref="F19:F26">+D19-E19</f>
        <v>29844.368000000002</v>
      </c>
      <c r="G19" s="33"/>
      <c r="H19" s="33"/>
      <c r="I19" s="38"/>
      <c r="J19" s="31"/>
      <c r="K19" s="31"/>
      <c r="L19" s="31"/>
      <c r="M19" s="31"/>
      <c r="N19" s="29"/>
      <c r="O19" s="24"/>
    </row>
    <row r="20" spans="1:8" ht="15">
      <c r="A20" s="74">
        <v>3</v>
      </c>
      <c r="B20" s="19" t="s">
        <v>24</v>
      </c>
      <c r="C20" s="20">
        <v>0.9</v>
      </c>
      <c r="D20" s="79">
        <f>+IF(H64&gt;=D18,D18,H64)</f>
        <v>53947.296</v>
      </c>
      <c r="E20" s="82">
        <f t="shared" si="0"/>
        <v>27100</v>
      </c>
      <c r="F20" s="85">
        <f t="shared" si="1"/>
        <v>26847.296000000002</v>
      </c>
      <c r="G20" s="33"/>
      <c r="H20" s="33"/>
    </row>
    <row r="21" spans="1:8" ht="15">
      <c r="A21" s="74">
        <v>4</v>
      </c>
      <c r="B21" s="19" t="s">
        <v>34</v>
      </c>
      <c r="C21" s="20">
        <v>0.85</v>
      </c>
      <c r="D21" s="79">
        <f>+IF(H71&gt;=D18,D18,H71)</f>
        <v>50950.224</v>
      </c>
      <c r="E21" s="82">
        <f t="shared" si="0"/>
        <v>27100</v>
      </c>
      <c r="F21" s="85">
        <f t="shared" si="1"/>
        <v>23850.224000000002</v>
      </c>
      <c r="G21" s="33"/>
      <c r="H21" s="33"/>
    </row>
    <row r="22" spans="1:8" ht="15">
      <c r="A22" s="74">
        <v>5</v>
      </c>
      <c r="B22" s="19" t="s">
        <v>35</v>
      </c>
      <c r="C22" s="20">
        <v>0.8</v>
      </c>
      <c r="D22" s="79">
        <f>+IF(H78&gt;=D18,D18,H78)</f>
        <v>47953.152</v>
      </c>
      <c r="E22" s="82">
        <f t="shared" si="0"/>
        <v>27100</v>
      </c>
      <c r="F22" s="85">
        <f t="shared" si="1"/>
        <v>20853.152000000002</v>
      </c>
      <c r="G22" s="33"/>
      <c r="H22" s="33"/>
    </row>
    <row r="23" spans="1:8" ht="15">
      <c r="A23" s="74">
        <v>6</v>
      </c>
      <c r="B23" s="95" t="s">
        <v>25</v>
      </c>
      <c r="C23" s="20">
        <v>0.4</v>
      </c>
      <c r="D23" s="79">
        <f>+IF(H85&gt;=D18,D18,H85)</f>
        <v>23976.576</v>
      </c>
      <c r="E23" s="82">
        <f t="shared" si="0"/>
        <v>27100</v>
      </c>
      <c r="F23" s="85">
        <f t="shared" si="1"/>
        <v>-3123.423999999999</v>
      </c>
      <c r="G23" s="33"/>
      <c r="H23" s="33"/>
    </row>
    <row r="24" spans="1:8" ht="15">
      <c r="A24" s="74">
        <v>7</v>
      </c>
      <c r="B24" s="95"/>
      <c r="C24" s="20">
        <v>0.25</v>
      </c>
      <c r="D24" s="79">
        <f>+IF(H92&gt;=D18,D18,H92)</f>
        <v>14985.36</v>
      </c>
      <c r="E24" s="82">
        <f t="shared" si="0"/>
        <v>27100</v>
      </c>
      <c r="F24" s="85">
        <f t="shared" si="1"/>
        <v>-12114.64</v>
      </c>
      <c r="G24" s="33"/>
      <c r="H24" s="33"/>
    </row>
    <row r="25" spans="1:8" ht="15">
      <c r="A25" s="74">
        <v>8</v>
      </c>
      <c r="B25" s="95"/>
      <c r="C25" s="20">
        <v>0.1</v>
      </c>
      <c r="D25" s="79">
        <f>+IF(H99&gt;=D18,D18,H99)</f>
        <v>5994.144</v>
      </c>
      <c r="E25" s="82">
        <f t="shared" si="0"/>
        <v>27100</v>
      </c>
      <c r="F25" s="85">
        <f t="shared" si="1"/>
        <v>-21105.856</v>
      </c>
      <c r="G25" s="33"/>
      <c r="H25" s="33"/>
    </row>
    <row r="26" spans="1:8" ht="15.75" thickBot="1">
      <c r="A26" s="75">
        <v>9</v>
      </c>
      <c r="B26" s="76" t="s">
        <v>26</v>
      </c>
      <c r="C26" s="77">
        <v>0</v>
      </c>
      <c r="D26" s="80">
        <f>+IF(H106&gt;=D18,D18,H106)</f>
        <v>0</v>
      </c>
      <c r="E26" s="83">
        <f t="shared" si="0"/>
        <v>27100</v>
      </c>
      <c r="F26" s="86">
        <f t="shared" si="1"/>
        <v>-27100</v>
      </c>
      <c r="G26" s="33"/>
      <c r="H26" s="33"/>
    </row>
    <row r="27" spans="1:8" ht="15.75" hidden="1" thickBot="1">
      <c r="A27" s="2"/>
      <c r="B27" s="3"/>
      <c r="C27" s="3"/>
      <c r="D27" s="3"/>
      <c r="E27" s="35"/>
      <c r="F27" s="33"/>
      <c r="G27" s="31"/>
      <c r="H27" s="39"/>
    </row>
    <row r="28" spans="1:8" ht="15.75" hidden="1" thickBot="1">
      <c r="A28" s="89" t="s">
        <v>18</v>
      </c>
      <c r="B28" s="90"/>
      <c r="C28" s="91"/>
      <c r="D28" s="56"/>
      <c r="E28" s="60"/>
      <c r="F28" s="61"/>
      <c r="G28" s="31"/>
      <c r="H28" s="39"/>
    </row>
    <row r="29" spans="1:6" ht="16.5" hidden="1" thickBot="1">
      <c r="A29" s="2"/>
      <c r="B29" s="18" t="s">
        <v>33</v>
      </c>
      <c r="C29" s="3"/>
      <c r="D29" s="15"/>
      <c r="E29" s="61"/>
      <c r="F29" s="61"/>
    </row>
    <row r="30" spans="1:5" ht="15" hidden="1">
      <c r="A30" s="2"/>
      <c r="B30" s="4"/>
      <c r="C30" s="3"/>
      <c r="D30" s="15"/>
      <c r="E30" s="61"/>
    </row>
    <row r="31" spans="1:13" ht="15.75" hidden="1">
      <c r="A31" s="2" t="s">
        <v>2</v>
      </c>
      <c r="B31" s="12">
        <f>+H50</f>
        <v>59941.44</v>
      </c>
      <c r="C31" s="3"/>
      <c r="I31" s="30"/>
      <c r="L31" s="1"/>
      <c r="M31" s="1"/>
    </row>
    <row r="32" spans="1:13" ht="15.75" hidden="1" thickBot="1">
      <c r="A32" s="2"/>
      <c r="B32" s="3"/>
      <c r="C32" s="3"/>
      <c r="D32" s="3"/>
      <c r="E32" s="35"/>
      <c r="I32" s="30"/>
      <c r="L32" s="1"/>
      <c r="M32" s="1"/>
    </row>
    <row r="33" spans="1:13" ht="15.75" hidden="1" thickBot="1">
      <c r="A33" s="92" t="s">
        <v>17</v>
      </c>
      <c r="B33" s="93"/>
      <c r="C33" s="94"/>
      <c r="D33" s="56"/>
      <c r="E33" s="60"/>
      <c r="I33" s="30"/>
      <c r="L33" s="1"/>
      <c r="M33" s="1"/>
    </row>
    <row r="34" spans="1:13" ht="15" hidden="1">
      <c r="A34" s="57" t="s">
        <v>14</v>
      </c>
      <c r="B34" s="66"/>
      <c r="C34" s="58"/>
      <c r="D34" s="68"/>
      <c r="E34" s="69"/>
      <c r="I34" s="30"/>
      <c r="L34" s="1"/>
      <c r="M34" s="1"/>
    </row>
    <row r="35" spans="1:2" ht="15" hidden="1">
      <c r="A35" s="10" t="s">
        <v>21</v>
      </c>
      <c r="B35" s="67">
        <v>8100</v>
      </c>
    </row>
    <row r="36" spans="1:13" ht="15" hidden="1">
      <c r="A36" s="10" t="s">
        <v>15</v>
      </c>
      <c r="B36" s="67"/>
      <c r="I36" s="30"/>
      <c r="M36" s="1"/>
    </row>
    <row r="37" spans="1:13" ht="30" customHeight="1" hidden="1">
      <c r="A37" s="10" t="s">
        <v>16</v>
      </c>
      <c r="B37" s="67"/>
      <c r="I37" s="30"/>
      <c r="M37" s="1"/>
    </row>
    <row r="38" spans="1:13" ht="15" hidden="1">
      <c r="A38" s="10" t="s">
        <v>13</v>
      </c>
      <c r="B38" s="67">
        <v>19000</v>
      </c>
      <c r="C38" s="3"/>
      <c r="D38" s="3"/>
      <c r="I38" s="30"/>
      <c r="M38" s="1"/>
    </row>
    <row r="39" spans="1:13" ht="15" hidden="1">
      <c r="A39" s="2"/>
      <c r="B39" s="3"/>
      <c r="C39" s="3"/>
      <c r="D39" s="3"/>
      <c r="E39" s="35"/>
      <c r="I39" s="30"/>
      <c r="M39" s="1"/>
    </row>
    <row r="40" spans="1:13" ht="15.75" hidden="1">
      <c r="A40" s="5" t="s">
        <v>20</v>
      </c>
      <c r="B40" s="13">
        <f>SUM(B34:B38)</f>
        <v>27100</v>
      </c>
      <c r="C40" s="35"/>
      <c r="D40" s="30"/>
      <c r="F40" s="40"/>
      <c r="G40" s="35"/>
      <c r="H40" s="30"/>
      <c r="I40" s="30"/>
      <c r="M40" s="1"/>
    </row>
    <row r="41" spans="1:13" ht="15.75" hidden="1" thickBot="1">
      <c r="A41" s="2"/>
      <c r="B41" s="3"/>
      <c r="C41" s="30"/>
      <c r="D41" s="30"/>
      <c r="F41" s="40"/>
      <c r="G41" s="35"/>
      <c r="H41" s="30"/>
      <c r="I41" s="30"/>
      <c r="M41" s="1"/>
    </row>
    <row r="42" spans="1:13" ht="16.5" hidden="1" thickBot="1">
      <c r="A42" s="27" t="s">
        <v>19</v>
      </c>
      <c r="B42" s="28">
        <f>B31-B40</f>
        <v>32841.44</v>
      </c>
      <c r="C42" s="36"/>
      <c r="D42" s="30"/>
      <c r="F42" s="40"/>
      <c r="G42" s="35"/>
      <c r="H42" s="30"/>
      <c r="I42" s="30"/>
      <c r="M42" s="1"/>
    </row>
    <row r="43" spans="1:8" ht="16.5" hidden="1" thickBot="1">
      <c r="A43" s="2"/>
      <c r="B43" s="18" t="s">
        <v>33</v>
      </c>
      <c r="C43" s="37"/>
      <c r="D43" s="30"/>
      <c r="F43" s="40"/>
      <c r="G43" s="35"/>
      <c r="H43" s="30"/>
    </row>
    <row r="44" ht="15" hidden="1">
      <c r="A44" s="2"/>
    </row>
    <row r="45" ht="15" hidden="1">
      <c r="H45" s="35"/>
    </row>
    <row r="46" spans="1:8" ht="30" hidden="1">
      <c r="A46" s="6" t="s">
        <v>11</v>
      </c>
      <c r="B46" s="6" t="s">
        <v>6</v>
      </c>
      <c r="C46" s="7" t="s">
        <v>7</v>
      </c>
      <c r="D46" s="7" t="s">
        <v>8</v>
      </c>
      <c r="E46" s="62" t="s">
        <v>9</v>
      </c>
      <c r="F46" s="62" t="s">
        <v>10</v>
      </c>
      <c r="G46" s="62" t="s">
        <v>36</v>
      </c>
      <c r="H46" s="53" t="s">
        <v>37</v>
      </c>
    </row>
    <row r="47" spans="1:8" ht="15" hidden="1">
      <c r="A47" s="8" t="s">
        <v>0</v>
      </c>
      <c r="B47" s="9">
        <v>0.6</v>
      </c>
      <c r="C47" s="9">
        <f>+B3*9+C3*3</f>
        <v>192120</v>
      </c>
      <c r="D47" s="9">
        <f>+B4</f>
        <v>0.8</v>
      </c>
      <c r="E47" s="63">
        <f>+B5</f>
        <v>0.39</v>
      </c>
      <c r="F47" s="63">
        <v>1</v>
      </c>
      <c r="G47" s="64">
        <v>1</v>
      </c>
      <c r="H47" s="47">
        <f>+B47*C47*D47*E47*F47*G47</f>
        <v>35964.864</v>
      </c>
    </row>
    <row r="48" spans="1:8" ht="15" hidden="1">
      <c r="A48" s="8" t="s">
        <v>1</v>
      </c>
      <c r="B48" s="9">
        <v>0.4</v>
      </c>
      <c r="C48" s="9">
        <f>+B3*9+C3*3</f>
        <v>192120</v>
      </c>
      <c r="D48" s="9">
        <f>+B4</f>
        <v>0.8</v>
      </c>
      <c r="E48" s="63">
        <f>+B5</f>
        <v>0.39</v>
      </c>
      <c r="F48" s="63">
        <v>1</v>
      </c>
      <c r="G48" s="64">
        <f>+G47</f>
        <v>1</v>
      </c>
      <c r="H48" s="47">
        <f>+B48*C48*D48*E48*F48*G48</f>
        <v>23976.576</v>
      </c>
    </row>
    <row r="49" spans="1:8" ht="15" hidden="1">
      <c r="A49" s="8" t="s">
        <v>28</v>
      </c>
      <c r="B49" s="9">
        <f>+IF(B1="OFFICE",0%,20%)</f>
        <v>0</v>
      </c>
      <c r="C49" s="9"/>
      <c r="D49" s="9"/>
      <c r="E49" s="63"/>
      <c r="F49" s="63"/>
      <c r="G49" s="65"/>
      <c r="H49" s="47">
        <f>+(H47+H48)*B49</f>
        <v>0</v>
      </c>
    </row>
    <row r="50" spans="1:8" ht="15" hidden="1">
      <c r="A50" s="8" t="s">
        <v>2</v>
      </c>
      <c r="B50" s="9"/>
      <c r="C50" s="9"/>
      <c r="D50" s="9"/>
      <c r="E50" s="63"/>
      <c r="F50" s="63"/>
      <c r="G50" s="65"/>
      <c r="H50" s="47">
        <f>SUM(H47:H49)</f>
        <v>59941.44</v>
      </c>
    </row>
    <row r="51" ht="15" hidden="1">
      <c r="H51" s="35"/>
    </row>
    <row r="52" ht="15" hidden="1"/>
    <row r="53" spans="1:8" ht="30" hidden="1">
      <c r="A53" s="6" t="s">
        <v>11</v>
      </c>
      <c r="B53" s="6" t="s">
        <v>6</v>
      </c>
      <c r="C53" s="7" t="s">
        <v>7</v>
      </c>
      <c r="D53" s="7" t="s">
        <v>8</v>
      </c>
      <c r="E53" s="62" t="s">
        <v>9</v>
      </c>
      <c r="F53" s="62" t="s">
        <v>10</v>
      </c>
      <c r="G53" s="62" t="s">
        <v>36</v>
      </c>
      <c r="H53" s="53" t="s">
        <v>37</v>
      </c>
    </row>
    <row r="54" spans="1:8" ht="15" hidden="1">
      <c r="A54" s="8" t="s">
        <v>0</v>
      </c>
      <c r="B54" s="9">
        <v>0.6</v>
      </c>
      <c r="C54" s="9">
        <f>+C$47</f>
        <v>192120</v>
      </c>
      <c r="D54" s="9">
        <f>+D$47</f>
        <v>0.8</v>
      </c>
      <c r="E54" s="63">
        <f>+E$47</f>
        <v>0.39</v>
      </c>
      <c r="F54" s="63">
        <v>1</v>
      </c>
      <c r="G54" s="64">
        <v>0.95</v>
      </c>
      <c r="H54" s="47">
        <f>+B54*C54*D54*E54*F54*G54</f>
        <v>34166.6208</v>
      </c>
    </row>
    <row r="55" spans="1:8" ht="15" hidden="1">
      <c r="A55" s="8" t="s">
        <v>1</v>
      </c>
      <c r="B55" s="9">
        <v>0.4</v>
      </c>
      <c r="C55" s="9">
        <f>+C$48</f>
        <v>192120</v>
      </c>
      <c r="D55" s="9">
        <f>+D$48</f>
        <v>0.8</v>
      </c>
      <c r="E55" s="63">
        <f>+E$48</f>
        <v>0.39</v>
      </c>
      <c r="F55" s="63">
        <v>1</v>
      </c>
      <c r="G55" s="64">
        <f>+G54</f>
        <v>0.95</v>
      </c>
      <c r="H55" s="47">
        <f>+B55*C55*D55*E55*F55*G55</f>
        <v>22777.7472</v>
      </c>
    </row>
    <row r="56" spans="1:8" ht="15" hidden="1">
      <c r="A56" s="8" t="s">
        <v>28</v>
      </c>
      <c r="B56" s="9">
        <f>+B$49</f>
        <v>0</v>
      </c>
      <c r="C56" s="9"/>
      <c r="D56" s="9"/>
      <c r="E56" s="63"/>
      <c r="F56" s="63"/>
      <c r="G56" s="65"/>
      <c r="H56" s="47">
        <f>+(H54+H55)*B56</f>
        <v>0</v>
      </c>
    </row>
    <row r="57" spans="1:8" ht="15" hidden="1">
      <c r="A57" s="8" t="s">
        <v>2</v>
      </c>
      <c r="B57" s="9"/>
      <c r="C57" s="9"/>
      <c r="D57" s="9"/>
      <c r="E57" s="63"/>
      <c r="F57" s="63"/>
      <c r="G57" s="65"/>
      <c r="H57" s="47">
        <f>SUM(H54:H56)</f>
        <v>56944.368</v>
      </c>
    </row>
    <row r="58" ht="15" hidden="1"/>
    <row r="59" ht="15" hidden="1"/>
    <row r="60" spans="1:8" ht="30" hidden="1">
      <c r="A60" s="6" t="s">
        <v>11</v>
      </c>
      <c r="B60" s="6" t="s">
        <v>6</v>
      </c>
      <c r="C60" s="7" t="s">
        <v>7</v>
      </c>
      <c r="D60" s="7" t="s">
        <v>8</v>
      </c>
      <c r="E60" s="62" t="s">
        <v>9</v>
      </c>
      <c r="F60" s="62" t="s">
        <v>10</v>
      </c>
      <c r="G60" s="62" t="s">
        <v>36</v>
      </c>
      <c r="H60" s="53" t="s">
        <v>37</v>
      </c>
    </row>
    <row r="61" spans="1:8" ht="15" hidden="1">
      <c r="A61" s="8" t="s">
        <v>0</v>
      </c>
      <c r="B61" s="9">
        <v>0.6</v>
      </c>
      <c r="C61" s="9">
        <f>+C$47</f>
        <v>192120</v>
      </c>
      <c r="D61" s="9">
        <f>+D$47</f>
        <v>0.8</v>
      </c>
      <c r="E61" s="63">
        <f>+E$47</f>
        <v>0.39</v>
      </c>
      <c r="F61" s="63">
        <v>1</v>
      </c>
      <c r="G61" s="64">
        <v>0.9</v>
      </c>
      <c r="H61" s="47">
        <f>+B61*C61*D61*E61*F61*G61</f>
        <v>32368.377600000003</v>
      </c>
    </row>
    <row r="62" spans="1:8" ht="15" hidden="1">
      <c r="A62" s="8" t="s">
        <v>1</v>
      </c>
      <c r="B62" s="9">
        <v>0.4</v>
      </c>
      <c r="C62" s="9">
        <f>+C$48</f>
        <v>192120</v>
      </c>
      <c r="D62" s="9">
        <f>+D$48</f>
        <v>0.8</v>
      </c>
      <c r="E62" s="63">
        <f>+E$48</f>
        <v>0.39</v>
      </c>
      <c r="F62" s="63">
        <v>1</v>
      </c>
      <c r="G62" s="64">
        <f>+G61</f>
        <v>0.9</v>
      </c>
      <c r="H62" s="47">
        <f>+B62*C62*D62*E62*F62*G62</f>
        <v>21578.918400000002</v>
      </c>
    </row>
    <row r="63" spans="1:8" ht="15" hidden="1">
      <c r="A63" s="8" t="s">
        <v>28</v>
      </c>
      <c r="B63" s="9">
        <f>+B$49</f>
        <v>0</v>
      </c>
      <c r="C63" s="9"/>
      <c r="D63" s="9"/>
      <c r="E63" s="63"/>
      <c r="F63" s="63"/>
      <c r="G63" s="65"/>
      <c r="H63" s="47">
        <f>+(H61+H62)*B63</f>
        <v>0</v>
      </c>
    </row>
    <row r="64" spans="1:8" ht="15" hidden="1">
      <c r="A64" s="8" t="s">
        <v>2</v>
      </c>
      <c r="B64" s="9"/>
      <c r="C64" s="9"/>
      <c r="D64" s="9"/>
      <c r="E64" s="63"/>
      <c r="F64" s="63"/>
      <c r="G64" s="65"/>
      <c r="H64" s="47">
        <f>SUM(H61:H63)</f>
        <v>53947.296</v>
      </c>
    </row>
    <row r="65" ht="15" hidden="1"/>
    <row r="66" ht="15" hidden="1"/>
    <row r="67" spans="1:8" ht="30" hidden="1">
      <c r="A67" s="6" t="s">
        <v>11</v>
      </c>
      <c r="B67" s="6" t="s">
        <v>6</v>
      </c>
      <c r="C67" s="7" t="s">
        <v>7</v>
      </c>
      <c r="D67" s="7" t="s">
        <v>8</v>
      </c>
      <c r="E67" s="62" t="s">
        <v>9</v>
      </c>
      <c r="F67" s="62" t="s">
        <v>10</v>
      </c>
      <c r="G67" s="62" t="s">
        <v>36</v>
      </c>
      <c r="H67" s="53" t="s">
        <v>37</v>
      </c>
    </row>
    <row r="68" spans="1:8" ht="15" hidden="1">
      <c r="A68" s="8" t="s">
        <v>0</v>
      </c>
      <c r="B68" s="9">
        <v>0.6</v>
      </c>
      <c r="C68" s="9">
        <f>+C$47</f>
        <v>192120</v>
      </c>
      <c r="D68" s="9">
        <f>+D$47</f>
        <v>0.8</v>
      </c>
      <c r="E68" s="63">
        <f>+E$47</f>
        <v>0.39</v>
      </c>
      <c r="F68" s="63">
        <v>1</v>
      </c>
      <c r="G68" s="64">
        <v>0.85</v>
      </c>
      <c r="H68" s="47">
        <f>+B68*C68*D68*E68*F68*G68</f>
        <v>30570.1344</v>
      </c>
    </row>
    <row r="69" spans="1:8" ht="15" hidden="1">
      <c r="A69" s="8" t="s">
        <v>1</v>
      </c>
      <c r="B69" s="9">
        <v>0.4</v>
      </c>
      <c r="C69" s="9">
        <f>+C$48</f>
        <v>192120</v>
      </c>
      <c r="D69" s="9">
        <f>+D$48</f>
        <v>0.8</v>
      </c>
      <c r="E69" s="63">
        <f>+E$48</f>
        <v>0.39</v>
      </c>
      <c r="F69" s="63">
        <v>1</v>
      </c>
      <c r="G69" s="64">
        <f>+G68</f>
        <v>0.85</v>
      </c>
      <c r="H69" s="47">
        <f>+B69*C69*D69*E69*F69*G69</f>
        <v>20380.0896</v>
      </c>
    </row>
    <row r="70" spans="1:8" ht="15" hidden="1">
      <c r="A70" s="8" t="s">
        <v>28</v>
      </c>
      <c r="B70" s="9">
        <f>+B$49</f>
        <v>0</v>
      </c>
      <c r="C70" s="9"/>
      <c r="D70" s="9"/>
      <c r="E70" s="63"/>
      <c r="F70" s="63"/>
      <c r="G70" s="65"/>
      <c r="H70" s="47">
        <f>+(H68+H69)*B70</f>
        <v>0</v>
      </c>
    </row>
    <row r="71" spans="1:8" ht="15" hidden="1">
      <c r="A71" s="8" t="s">
        <v>2</v>
      </c>
      <c r="B71" s="9"/>
      <c r="C71" s="9"/>
      <c r="D71" s="9"/>
      <c r="E71" s="63"/>
      <c r="F71" s="63"/>
      <c r="G71" s="65"/>
      <c r="H71" s="47">
        <f>SUM(H68:H70)</f>
        <v>50950.224</v>
      </c>
    </row>
    <row r="72" ht="15" hidden="1"/>
    <row r="73" ht="15" hidden="1"/>
    <row r="74" spans="1:8" ht="30" hidden="1">
      <c r="A74" s="6" t="s">
        <v>11</v>
      </c>
      <c r="B74" s="6" t="s">
        <v>6</v>
      </c>
      <c r="C74" s="7" t="s">
        <v>7</v>
      </c>
      <c r="D74" s="7" t="s">
        <v>8</v>
      </c>
      <c r="E74" s="62" t="s">
        <v>9</v>
      </c>
      <c r="F74" s="62" t="s">
        <v>10</v>
      </c>
      <c r="G74" s="62" t="s">
        <v>36</v>
      </c>
      <c r="H74" s="53" t="s">
        <v>37</v>
      </c>
    </row>
    <row r="75" spans="1:8" ht="15" hidden="1">
      <c r="A75" s="8" t="s">
        <v>0</v>
      </c>
      <c r="B75" s="9">
        <v>0.6</v>
      </c>
      <c r="C75" s="9">
        <f>+C$47</f>
        <v>192120</v>
      </c>
      <c r="D75" s="9">
        <f>+D$47</f>
        <v>0.8</v>
      </c>
      <c r="E75" s="63">
        <f>+E$47</f>
        <v>0.39</v>
      </c>
      <c r="F75" s="63">
        <v>1</v>
      </c>
      <c r="G75" s="64">
        <v>0.8</v>
      </c>
      <c r="H75" s="47">
        <f>+B75*C75*D75*E75*F75*G75</f>
        <v>28771.891200000002</v>
      </c>
    </row>
    <row r="76" spans="1:8" ht="15" hidden="1">
      <c r="A76" s="8" t="s">
        <v>1</v>
      </c>
      <c r="B76" s="9">
        <v>0.4</v>
      </c>
      <c r="C76" s="9">
        <f>+C$48</f>
        <v>192120</v>
      </c>
      <c r="D76" s="9">
        <f>+D$48</f>
        <v>0.8</v>
      </c>
      <c r="E76" s="63">
        <f>+E$48</f>
        <v>0.39</v>
      </c>
      <c r="F76" s="63">
        <v>1</v>
      </c>
      <c r="G76" s="64">
        <f>+G75</f>
        <v>0.8</v>
      </c>
      <c r="H76" s="47">
        <f>+B76*C76*D76*E76*F76*G76</f>
        <v>19181.2608</v>
      </c>
    </row>
    <row r="77" spans="1:8" ht="15" hidden="1">
      <c r="A77" s="8" t="s">
        <v>28</v>
      </c>
      <c r="B77" s="9">
        <f>+B$49</f>
        <v>0</v>
      </c>
      <c r="C77" s="9"/>
      <c r="D77" s="9"/>
      <c r="E77" s="63"/>
      <c r="F77" s="63"/>
      <c r="G77" s="65"/>
      <c r="H77" s="47">
        <f>+(H75+H76)*B77</f>
        <v>0</v>
      </c>
    </row>
    <row r="78" spans="1:8" ht="15" hidden="1">
      <c r="A78" s="8" t="s">
        <v>2</v>
      </c>
      <c r="B78" s="9"/>
      <c r="C78" s="9"/>
      <c r="D78" s="9"/>
      <c r="E78" s="63"/>
      <c r="F78" s="63"/>
      <c r="G78" s="65"/>
      <c r="H78" s="47">
        <f>SUM(H75:H77)</f>
        <v>47953.152</v>
      </c>
    </row>
    <row r="79" ht="15" hidden="1"/>
    <row r="80" ht="15" hidden="1"/>
    <row r="81" spans="1:8" ht="30" hidden="1">
      <c r="A81" s="6" t="s">
        <v>11</v>
      </c>
      <c r="B81" s="6" t="s">
        <v>6</v>
      </c>
      <c r="C81" s="7" t="s">
        <v>7</v>
      </c>
      <c r="D81" s="7" t="s">
        <v>8</v>
      </c>
      <c r="E81" s="62" t="s">
        <v>9</v>
      </c>
      <c r="F81" s="62" t="s">
        <v>10</v>
      </c>
      <c r="G81" s="62" t="s">
        <v>36</v>
      </c>
      <c r="H81" s="53" t="s">
        <v>37</v>
      </c>
    </row>
    <row r="82" spans="1:8" ht="15" hidden="1">
      <c r="A82" s="8" t="s">
        <v>0</v>
      </c>
      <c r="B82" s="9">
        <v>0.6</v>
      </c>
      <c r="C82" s="9">
        <f>+C$47</f>
        <v>192120</v>
      </c>
      <c r="D82" s="9">
        <f>+D$47</f>
        <v>0.8</v>
      </c>
      <c r="E82" s="63">
        <f>+E$47</f>
        <v>0.39</v>
      </c>
      <c r="F82" s="63">
        <v>1</v>
      </c>
      <c r="G82" s="64">
        <v>0.4</v>
      </c>
      <c r="H82" s="47">
        <f>+B82*C82*D82*E82*F82*G82</f>
        <v>14385.945600000001</v>
      </c>
    </row>
    <row r="83" spans="1:8" ht="15" hidden="1">
      <c r="A83" s="8" t="s">
        <v>1</v>
      </c>
      <c r="B83" s="9">
        <v>0.4</v>
      </c>
      <c r="C83" s="9">
        <f>+C$48</f>
        <v>192120</v>
      </c>
      <c r="D83" s="9">
        <f>+D$48</f>
        <v>0.8</v>
      </c>
      <c r="E83" s="63">
        <f>+E$48</f>
        <v>0.39</v>
      </c>
      <c r="F83" s="63">
        <v>1</v>
      </c>
      <c r="G83" s="64">
        <f>+G82</f>
        <v>0.4</v>
      </c>
      <c r="H83" s="47">
        <f>+B83*C83*D83*E83*F83*G83</f>
        <v>9590.6304</v>
      </c>
    </row>
    <row r="84" spans="1:8" ht="15" hidden="1">
      <c r="A84" s="8" t="s">
        <v>28</v>
      </c>
      <c r="B84" s="9">
        <f>+B$49</f>
        <v>0</v>
      </c>
      <c r="C84" s="9"/>
      <c r="D84" s="9"/>
      <c r="E84" s="63"/>
      <c r="F84" s="63"/>
      <c r="G84" s="65"/>
      <c r="H84" s="47">
        <f>+(H82+H83)*B84</f>
        <v>0</v>
      </c>
    </row>
    <row r="85" spans="1:8" ht="15" hidden="1">
      <c r="A85" s="8" t="s">
        <v>2</v>
      </c>
      <c r="B85" s="9"/>
      <c r="C85" s="9"/>
      <c r="D85" s="9"/>
      <c r="E85" s="63"/>
      <c r="F85" s="63"/>
      <c r="G85" s="65"/>
      <c r="H85" s="47">
        <f>SUM(H82:H84)</f>
        <v>23976.576</v>
      </c>
    </row>
    <row r="86" ht="15" hidden="1"/>
    <row r="87" ht="15" hidden="1"/>
    <row r="88" spans="1:8" ht="30" hidden="1">
      <c r="A88" s="6" t="s">
        <v>11</v>
      </c>
      <c r="B88" s="6" t="s">
        <v>6</v>
      </c>
      <c r="C88" s="7" t="s">
        <v>7</v>
      </c>
      <c r="D88" s="7" t="s">
        <v>8</v>
      </c>
      <c r="E88" s="62" t="s">
        <v>9</v>
      </c>
      <c r="F88" s="62" t="s">
        <v>10</v>
      </c>
      <c r="G88" s="62" t="s">
        <v>36</v>
      </c>
      <c r="H88" s="53" t="s">
        <v>37</v>
      </c>
    </row>
    <row r="89" spans="1:8" ht="15" hidden="1">
      <c r="A89" s="8" t="s">
        <v>0</v>
      </c>
      <c r="B89" s="9">
        <v>0.6</v>
      </c>
      <c r="C89" s="9">
        <f>+C$47</f>
        <v>192120</v>
      </c>
      <c r="D89" s="9">
        <f>+D$47</f>
        <v>0.8</v>
      </c>
      <c r="E89" s="63">
        <f>+E$47</f>
        <v>0.39</v>
      </c>
      <c r="F89" s="63">
        <v>1</v>
      </c>
      <c r="G89" s="64">
        <v>0.25</v>
      </c>
      <c r="H89" s="47">
        <f>+B89*C89*D89*E89*F89*G89</f>
        <v>8991.216</v>
      </c>
    </row>
    <row r="90" spans="1:8" ht="15" hidden="1">
      <c r="A90" s="8" t="s">
        <v>1</v>
      </c>
      <c r="B90" s="9">
        <v>0.4</v>
      </c>
      <c r="C90" s="9">
        <f>+C$48</f>
        <v>192120</v>
      </c>
      <c r="D90" s="9">
        <f>+D$48</f>
        <v>0.8</v>
      </c>
      <c r="E90" s="63">
        <f>+E$48</f>
        <v>0.39</v>
      </c>
      <c r="F90" s="63">
        <v>1</v>
      </c>
      <c r="G90" s="64">
        <f>+G89</f>
        <v>0.25</v>
      </c>
      <c r="H90" s="47">
        <f>+B90*C90*D90*E90*F90*G90</f>
        <v>5994.144</v>
      </c>
    </row>
    <row r="91" spans="1:8" ht="15" hidden="1">
      <c r="A91" s="8" t="s">
        <v>28</v>
      </c>
      <c r="B91" s="9">
        <f>+B$49</f>
        <v>0</v>
      </c>
      <c r="C91" s="9"/>
      <c r="D91" s="9"/>
      <c r="E91" s="63"/>
      <c r="F91" s="63"/>
      <c r="G91" s="65"/>
      <c r="H91" s="47">
        <f>+(H89+H90)*B91</f>
        <v>0</v>
      </c>
    </row>
    <row r="92" spans="1:8" ht="15" hidden="1">
      <c r="A92" s="8" t="s">
        <v>2</v>
      </c>
      <c r="B92" s="9"/>
      <c r="C92" s="9"/>
      <c r="D92" s="9"/>
      <c r="E92" s="63"/>
      <c r="F92" s="63"/>
      <c r="G92" s="65"/>
      <c r="H92" s="47">
        <f>SUM(H89:H91)</f>
        <v>14985.36</v>
      </c>
    </row>
    <row r="93" ht="15" hidden="1"/>
    <row r="94" ht="15" hidden="1"/>
    <row r="95" spans="1:8" ht="30" hidden="1">
      <c r="A95" s="6" t="s">
        <v>11</v>
      </c>
      <c r="B95" s="6" t="s">
        <v>6</v>
      </c>
      <c r="C95" s="7" t="s">
        <v>7</v>
      </c>
      <c r="D95" s="7" t="s">
        <v>8</v>
      </c>
      <c r="E95" s="62" t="s">
        <v>9</v>
      </c>
      <c r="F95" s="62" t="s">
        <v>10</v>
      </c>
      <c r="G95" s="62" t="s">
        <v>36</v>
      </c>
      <c r="H95" s="53" t="s">
        <v>37</v>
      </c>
    </row>
    <row r="96" spans="1:8" ht="15" hidden="1">
      <c r="A96" s="8" t="s">
        <v>0</v>
      </c>
      <c r="B96" s="9">
        <v>0.6</v>
      </c>
      <c r="C96" s="9">
        <f>+C$47</f>
        <v>192120</v>
      </c>
      <c r="D96" s="9">
        <f>+D$47</f>
        <v>0.8</v>
      </c>
      <c r="E96" s="63">
        <f>+E$47</f>
        <v>0.39</v>
      </c>
      <c r="F96" s="63">
        <v>1</v>
      </c>
      <c r="G96" s="64">
        <v>0.1</v>
      </c>
      <c r="H96" s="47">
        <f>+B96*C96*D96*E96*F96*G96</f>
        <v>3596.4864000000002</v>
      </c>
    </row>
    <row r="97" spans="1:8" ht="15" hidden="1">
      <c r="A97" s="8" t="s">
        <v>1</v>
      </c>
      <c r="B97" s="9">
        <v>0.4</v>
      </c>
      <c r="C97" s="9">
        <f>+C$48</f>
        <v>192120</v>
      </c>
      <c r="D97" s="9">
        <f>+D$48</f>
        <v>0.8</v>
      </c>
      <c r="E97" s="63">
        <f>+E$48</f>
        <v>0.39</v>
      </c>
      <c r="F97" s="63">
        <v>1</v>
      </c>
      <c r="G97" s="64">
        <f>+G96</f>
        <v>0.1</v>
      </c>
      <c r="H97" s="47">
        <f>+B97*C97*D97*E97*F97*G97</f>
        <v>2397.6576</v>
      </c>
    </row>
    <row r="98" spans="1:8" ht="15" hidden="1">
      <c r="A98" s="8" t="s">
        <v>28</v>
      </c>
      <c r="B98" s="9">
        <f>+B$49</f>
        <v>0</v>
      </c>
      <c r="C98" s="9"/>
      <c r="D98" s="9"/>
      <c r="E98" s="63"/>
      <c r="F98" s="63"/>
      <c r="G98" s="65"/>
      <c r="H98" s="47">
        <f>+(H96+H97)*B98</f>
        <v>0</v>
      </c>
    </row>
    <row r="99" spans="1:8" ht="15" hidden="1">
      <c r="A99" s="8" t="s">
        <v>2</v>
      </c>
      <c r="B99" s="9"/>
      <c r="C99" s="9"/>
      <c r="D99" s="9"/>
      <c r="E99" s="63"/>
      <c r="F99" s="63"/>
      <c r="G99" s="65"/>
      <c r="H99" s="47">
        <f>SUM(H96:H98)</f>
        <v>5994.144</v>
      </c>
    </row>
    <row r="100" ht="15" hidden="1"/>
    <row r="101" ht="15" hidden="1"/>
    <row r="102" spans="1:8" ht="30" hidden="1">
      <c r="A102" s="6" t="s">
        <v>11</v>
      </c>
      <c r="B102" s="6" t="s">
        <v>6</v>
      </c>
      <c r="C102" s="7" t="s">
        <v>7</v>
      </c>
      <c r="D102" s="7" t="s">
        <v>8</v>
      </c>
      <c r="E102" s="62" t="s">
        <v>9</v>
      </c>
      <c r="F102" s="62" t="s">
        <v>10</v>
      </c>
      <c r="G102" s="62" t="s">
        <v>36</v>
      </c>
      <c r="H102" s="53" t="s">
        <v>37</v>
      </c>
    </row>
    <row r="103" spans="1:8" ht="15" hidden="1">
      <c r="A103" s="8" t="s">
        <v>0</v>
      </c>
      <c r="B103" s="9">
        <v>0.6</v>
      </c>
      <c r="C103" s="9">
        <f>+C$47</f>
        <v>192120</v>
      </c>
      <c r="D103" s="9">
        <f>+D$47</f>
        <v>0.8</v>
      </c>
      <c r="E103" s="63">
        <f>+E$47</f>
        <v>0.39</v>
      </c>
      <c r="F103" s="63">
        <v>1</v>
      </c>
      <c r="G103" s="64">
        <v>0</v>
      </c>
      <c r="H103" s="47">
        <f>+B103*C103*D103*E103*F103*G103</f>
        <v>0</v>
      </c>
    </row>
    <row r="104" spans="1:8" ht="15" hidden="1">
      <c r="A104" s="8" t="s">
        <v>1</v>
      </c>
      <c r="B104" s="9">
        <v>0.4</v>
      </c>
      <c r="C104" s="9">
        <f>+C$48</f>
        <v>192120</v>
      </c>
      <c r="D104" s="9">
        <f>+D$48</f>
        <v>0.8</v>
      </c>
      <c r="E104" s="63">
        <f>+E$48</f>
        <v>0.39</v>
      </c>
      <c r="F104" s="63">
        <v>1</v>
      </c>
      <c r="G104" s="64">
        <f>+G103</f>
        <v>0</v>
      </c>
      <c r="H104" s="47">
        <f>+B104*C104*D104*E104*F104*G104</f>
        <v>0</v>
      </c>
    </row>
    <row r="105" spans="1:8" ht="15" hidden="1">
      <c r="A105" s="8" t="s">
        <v>28</v>
      </c>
      <c r="B105" s="9">
        <f>+B$49</f>
        <v>0</v>
      </c>
      <c r="C105" s="9"/>
      <c r="D105" s="9"/>
      <c r="E105" s="63"/>
      <c r="F105" s="63"/>
      <c r="G105" s="65"/>
      <c r="H105" s="47">
        <f>+(H103+H104)*B105</f>
        <v>0</v>
      </c>
    </row>
    <row r="106" spans="1:8" ht="15" hidden="1">
      <c r="A106" s="8" t="s">
        <v>2</v>
      </c>
      <c r="B106" s="9"/>
      <c r="C106" s="9"/>
      <c r="D106" s="9"/>
      <c r="E106" s="63"/>
      <c r="F106" s="63"/>
      <c r="G106" s="65"/>
      <c r="H106" s="47">
        <f>SUM(H103:H105)</f>
        <v>0</v>
      </c>
    </row>
  </sheetData>
  <sheetProtection password="D12F" sheet="1" selectLockedCells="1"/>
  <mergeCells count="4">
    <mergeCell ref="A28:C28"/>
    <mergeCell ref="A33:C33"/>
    <mergeCell ref="A8:C8"/>
    <mergeCell ref="B23:B25"/>
  </mergeCells>
  <dataValidations count="9">
    <dataValidation type="list" allowBlank="1" showInputMessage="1" showErrorMessage="1" promptTitle="ADHOC INCENTIVE ADVANCE" prompt="ENTER AMOUNT RECEIVED&#10;" sqref="B38 B13">
      <formula1>$J$2:$J$17</formula1>
    </dataValidation>
    <dataValidation allowBlank="1" showInputMessage="1" showErrorMessage="1" promptTitle="JOB INCENTIVE" prompt="ENTER THE AMOUNT RECEIVED (IF ANY)" sqref="B36 B11"/>
    <dataValidation allowBlank="1" showInputMessage="1" showErrorMessage="1" promptTitle="HLY/QLY INCENTIVE" prompt="ENTER THE AMOUNT RECEIVED (IF ANY)" sqref="B37 B12"/>
    <dataValidation type="list" allowBlank="1" showInputMessage="1" showErrorMessage="1" promptTitle="PRODUCTIVITY ALLOWANCE" prompt="AMOUNT RECEIVED&#10;575X12=6900.00&#10;675x12=8100.00&#10;825x12=9900.00&#10;SOME CASES 7200.00" sqref="B35 B10">
      <formula1>$G$3:$G$6</formula1>
    </dataValidation>
    <dataValidation allowBlank="1" showInputMessage="1" showErrorMessage="1" promptTitle="ENTER BASIC PAY + PP (2011)" prompt="ENTER BASIC PAY + PP (2011)" sqref="C3"/>
    <dataValidation type="list" allowBlank="1" showInputMessage="1" showErrorMessage="1" promptTitle="ENTER YOUR LEVEL RATE" prompt="S-LEVEL = 40%&#10;A-LEVEL = 39%&#10;W3 TO W7 = 39%&#10;W1 TO W2 = 38%" sqref="B5">
      <formula1>$F$2:$F$5</formula1>
    </dataValidation>
    <dataValidation type="list" allowBlank="1" showInputMessage="1" showErrorMessage="1" promptTitle="DUTY TYPE" prompt="SELECT DUTY TYPE&#10;OFFICE&#10;FIELD" sqref="B1">
      <formula1>$E$2:$E$4</formula1>
    </dataValidation>
    <dataValidation allowBlank="1" showInputMessage="1" showErrorMessage="1" promptTitle="REH/BONUS" prompt="ENTER THE AMOUNT RECEIVED (IF ANY)&#10;" sqref="B9"/>
    <dataValidation allowBlank="1" showInputMessage="1" showErrorMessage="1" promptTitle="ENTER BASIC PAY + PP (2010)" prompt="ENTER BASIC PAY + PP (2010)" sqref="B3"/>
  </dataValidations>
  <printOptions/>
  <pageMargins left="0.41" right="0.27" top="0.61" bottom="0.75" header="0.3" footer="0.3"/>
  <pageSetup fitToHeight="1" fitToWidth="1" horizontalDpi="600" verticalDpi="600" orientation="landscape" scale="77" r:id="rId1"/>
  <headerFooter>
    <oddFooter>&amp;L&amp;"-,Italic"&amp;10Anurag Prakash
Mob.: 9410390436&amp;C&amp;"-,Bold"&amp;10National Union of ONGC Employees&amp;R&amp;"-,Bold"&amp;10Dehradun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68871</dc:creator>
  <cp:keywords/>
  <dc:description/>
  <cp:lastModifiedBy>ANURAG PRAKASH - 68871</cp:lastModifiedBy>
  <cp:lastPrinted>2012-01-25T05:27:37Z</cp:lastPrinted>
  <dcterms:created xsi:type="dcterms:W3CDTF">2011-05-24T08:59:17Z</dcterms:created>
  <dcterms:modified xsi:type="dcterms:W3CDTF">2012-01-27T09:46:30Z</dcterms:modified>
  <cp:category/>
  <cp:version/>
  <cp:contentType/>
  <cp:contentStatus/>
</cp:coreProperties>
</file>